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85" windowWidth="21075" windowHeight="10110"/>
  </bookViews>
  <sheets>
    <sheet name="Instructions" sheetId="2" r:id="rId1"/>
    <sheet name="Entitlement Calculator" sheetId="1" r:id="rId2"/>
  </sheets>
  <definedNames>
    <definedName name="_xlnm.Print_Area" localSheetId="1">'Entitlement Calculator'!$A$1:$J$44</definedName>
  </definedNames>
  <calcPr calcId="145621"/>
</workbook>
</file>

<file path=xl/calcChain.xml><?xml version="1.0" encoding="utf-8"?>
<calcChain xmlns="http://schemas.openxmlformats.org/spreadsheetml/2006/main">
  <c r="F32" i="1" l="1"/>
  <c r="F33" i="1"/>
  <c r="G11" i="1" l="1"/>
  <c r="H11" i="1" s="1"/>
  <c r="F11" i="1"/>
  <c r="F31" i="1"/>
  <c r="J31" i="1" s="1"/>
  <c r="H13" i="1" l="1"/>
  <c r="E21" i="1" s="1"/>
  <c r="J21" i="1" s="1"/>
  <c r="J32" i="1"/>
  <c r="J33" i="1"/>
  <c r="I35" i="1" l="1"/>
  <c r="E22" i="1"/>
  <c r="J22" i="1" s="1"/>
  <c r="E23" i="1"/>
  <c r="J23" i="1" s="1"/>
  <c r="I25" i="1" l="1"/>
  <c r="I36" i="1" s="1"/>
</calcChain>
</file>

<file path=xl/sharedStrings.xml><?xml version="1.0" encoding="utf-8"?>
<sst xmlns="http://schemas.openxmlformats.org/spreadsheetml/2006/main" count="56" uniqueCount="47">
  <si>
    <r>
      <t>Name</t>
    </r>
    <r>
      <rPr>
        <sz val="9"/>
        <rFont val="Arial"/>
        <family val="2"/>
      </rPr>
      <t xml:space="preserve"> (Last, First, MI)</t>
    </r>
  </si>
  <si>
    <t>Last Duty Station</t>
  </si>
  <si>
    <t>Home of Record/Selection</t>
  </si>
  <si>
    <t>AUTHORIZED TRAVEL TIME:</t>
  </si>
  <si>
    <t>Estimated Mileage:</t>
  </si>
  <si>
    <r>
      <t xml:space="preserve">  </t>
    </r>
    <r>
      <rPr>
        <b/>
        <sz val="10"/>
        <rFont val="Arial"/>
        <family val="2"/>
      </rPr>
      <t xml:space="preserve"> Total Travel Days</t>
    </r>
  </si>
  <si>
    <t>FLAT PER DIEM</t>
  </si>
  <si>
    <t xml:space="preserve">MBR/DEPN DRIVING SEPARATELY    </t>
  </si>
  <si>
    <t>#of tvl days</t>
  </si>
  <si>
    <t>X # of travelers</t>
  </si>
  <si>
    <t>DEPN OVER AGE OF 12 YEARS</t>
  </si>
  <si>
    <t>DEPN UNDER AGE OF 12 YEARS</t>
  </si>
  <si>
    <t xml:space="preserve">     FLAT PER DIEM TOTAL=</t>
  </si>
  <si>
    <t>MALT</t>
  </si>
  <si>
    <t>Number of POC'S AUTHORIZED:</t>
  </si>
  <si>
    <t>X</t>
  </si>
  <si>
    <t>cents / mile</t>
  </si>
  <si>
    <r>
      <t>*</t>
    </r>
    <r>
      <rPr>
        <b/>
        <sz val="8"/>
        <rFont val="Arial"/>
        <family val="2"/>
      </rPr>
      <t>NOTE:</t>
    </r>
    <r>
      <rPr>
        <sz val="8"/>
        <rFont val="Arial"/>
        <family val="2"/>
      </rPr>
      <t xml:space="preserve"> See JFTR U5205 for guidelines on approving a 3rd POC</t>
    </r>
  </si>
  <si>
    <r>
      <t xml:space="preserve">     </t>
    </r>
    <r>
      <rPr>
        <b/>
        <sz val="10"/>
        <rFont val="Arial"/>
        <family val="2"/>
      </rPr>
      <t xml:space="preserve"> TOTAL MALT=</t>
    </r>
  </si>
  <si>
    <t>TOTAL ESTIMATED ENTITLEMENTS:</t>
  </si>
  <si>
    <t>Official Mileage</t>
  </si>
  <si>
    <r>
      <t xml:space="preserve">Official mileage is determined by using the Official Table of Distance Guide (restricted access).  Use Google maps for the estimated mileage from last duty station to home of record/home of selection.  </t>
    </r>
    <r>
      <rPr>
        <b/>
        <u/>
        <sz val="10"/>
        <rFont val="Arial"/>
        <family val="2"/>
      </rPr>
      <t>Maximum allowable travel days not to exceed 8.</t>
    </r>
    <r>
      <rPr>
        <sz val="10"/>
        <rFont val="Arial"/>
        <family val="2"/>
      </rPr>
      <t xml:space="preserve">  Travel and proceed time are NOT Authorized for separating or retiring service members.</t>
    </r>
  </si>
  <si>
    <r>
      <t xml:space="preserve">IAW federal regulations, entitlements depend on the member and dependent's individual travel circumstances.  Final travel settlement will be made by the servicing Disbursing/Finance Office based on type of orders and actual travel performed.  </t>
    </r>
    <r>
      <rPr>
        <b/>
        <u/>
        <sz val="8"/>
        <rFont val="Arial"/>
        <family val="2"/>
      </rPr>
      <t>NOTE:  The amounts provided are estimates only.  Travel rules, entitlements,  per diem, and mileage amounts are subject to change without notice.  Amount paid will be based on actual travel performed.  Reimbursement for retirees is limited to their home of selection, as allowed by federal regulations.  Reimbursement for separatees is limited to their home of record, or any other location not to exceed their home of record, as allowed by federal regulations.</t>
    </r>
  </si>
  <si>
    <t>Authorized for each utilized day of authorized travel time:</t>
  </si>
  <si>
    <t xml:space="preserve">  * $140.00 per day for the member or dependent traveling separate from the member</t>
  </si>
  <si>
    <t xml:space="preserve">  * $70.00 per day for each dependent under 12 years old</t>
  </si>
  <si>
    <t xml:space="preserve">  * $105.00 per day for each dependent 12 years and older</t>
  </si>
  <si>
    <t>X $140.00=</t>
  </si>
  <si>
    <t>X $105.00=</t>
  </si>
  <si>
    <t>X $70.00=</t>
  </si>
  <si>
    <t>PCS Travel Entitlements Calculator FY16</t>
  </si>
  <si>
    <t>Authorized Travel Time</t>
  </si>
  <si>
    <t>Per Diem</t>
  </si>
  <si>
    <r>
      <rPr>
        <b/>
        <sz val="10"/>
        <rFont val="Antique Olive Compact"/>
        <family val="2"/>
      </rPr>
      <t>DEPN UNDER AGE OF 12 YEARS</t>
    </r>
    <r>
      <rPr>
        <sz val="10"/>
        <rFont val="Antique Olive Compact"/>
        <family val="2"/>
      </rPr>
      <t xml:space="preserve"> - List the number of dependents under the age that are traveling with you or your spouse.  </t>
    </r>
  </si>
  <si>
    <t>This is where you will enter the number of authorized travelers:</t>
  </si>
  <si>
    <t xml:space="preserve">Enter the number of authorized POVs for you travel. Your orders or NAVMC 11060 should identify if you were authorized two POVs.  </t>
  </si>
  <si>
    <t xml:space="preserve">Camp Pendleton </t>
  </si>
  <si>
    <t xml:space="preserve">Enter the distance in miles from your last duty station to your final destination, Home of Record, or Home of Selection in the green box label "estimated mileage. You can use Google Maps or other sources to determine the distance. This calculator will      </t>
  </si>
  <si>
    <r>
      <rPr>
        <b/>
        <sz val="10"/>
        <rFont val="Antique Olive Compact"/>
        <family val="2"/>
      </rPr>
      <t>MBR/DEPN DRIVING SEPARATELY</t>
    </r>
    <r>
      <rPr>
        <sz val="10"/>
        <rFont val="Antique Olive Compact"/>
        <family val="2"/>
      </rPr>
      <t xml:space="preserve"> - Enter 1 for yourself. You can count your spouse here if your spouse is traveling in a 2nd POV on a separate date.</t>
    </r>
    <r>
      <rPr>
        <i/>
        <sz val="10"/>
        <rFont val="Antique Olive Compact"/>
        <family val="2"/>
      </rPr>
      <t xml:space="preserve"> If your spouse is traveling the same date. then count your spouse in the "DEPN OVER AGE OF 12 YEARS".</t>
    </r>
    <r>
      <rPr>
        <sz val="10"/>
        <rFont val="Antique Olive Compact"/>
        <family val="2"/>
      </rPr>
      <t xml:space="preserve"> </t>
    </r>
  </si>
  <si>
    <r>
      <rPr>
        <b/>
        <sz val="10"/>
        <rFont val="Antique Olive Compact"/>
        <family val="2"/>
      </rPr>
      <t>DEPN OVER AGE OF 12 YEARS</t>
    </r>
    <r>
      <rPr>
        <sz val="10"/>
        <rFont val="Antique Olive Compact"/>
        <family val="2"/>
      </rPr>
      <t xml:space="preserve"> - List the number of dependents over the age of 12 years that are traveling with you or your spouse. </t>
    </r>
  </si>
  <si>
    <t>You separation entitlements are determined by the length and type of discharge. Review the three separation categories in the Separation Travel Entitlements and Travel Claim Submission guide. Click this link to access the guide.</t>
  </si>
  <si>
    <r>
      <rPr>
        <b/>
        <sz val="11"/>
        <color theme="1"/>
        <rFont val="Antique Olive Compact"/>
        <family val="2"/>
      </rPr>
      <t>Instructions to complete the entitlement calculator and determine your travel estimate.</t>
    </r>
    <r>
      <rPr>
        <sz val="10"/>
        <color theme="1"/>
        <rFont val="Antique Olive Compact"/>
        <family val="2"/>
      </rPr>
      <t xml:space="preserve">                                                                                                                     </t>
    </r>
    <r>
      <rPr>
        <b/>
        <i/>
        <sz val="10"/>
        <color rgb="FF00B050"/>
        <rFont val="Antique Olive Compact"/>
        <family val="2"/>
      </rPr>
      <t xml:space="preserve">(All green boxes must be correctly filled out to get an accurate estimate.)                                                                                                                                                                                                                                                                                                                                                                                </t>
    </r>
    <r>
      <rPr>
        <b/>
        <i/>
        <sz val="10"/>
        <rFont val="Antique Olive Compact"/>
        <family val="2"/>
      </rPr>
      <t>This Calculator only computes entitlements when you drive within the continental U.S. To determine how much you rate for airfare, please contact your installation travel office (SATO, RAVENAL).</t>
    </r>
  </si>
  <si>
    <t>To access the calculator, click here!</t>
  </si>
  <si>
    <t>Example</t>
  </si>
  <si>
    <r>
      <t>Monetary Allowance in Lieu of Transportation (MALT) authorized for the</t>
    </r>
    <r>
      <rPr>
        <b/>
        <u/>
        <sz val="8"/>
        <rFont val="Arial"/>
        <family val="2"/>
      </rPr>
      <t xml:space="preserve"> official</t>
    </r>
    <r>
      <rPr>
        <sz val="8"/>
        <rFont val="Arial"/>
        <family val="2"/>
      </rPr>
      <t xml:space="preserve"> distance of the travel ($0.19 per mile).  More than two vehicles must be approved by Secretarial process.</t>
    </r>
  </si>
  <si>
    <t>Kingsville, TX</t>
  </si>
  <si>
    <t>DEPN is abbreviation for Dependents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</si>
</sst>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000"/>
    <numFmt numFmtId="166" formatCode="0.000"/>
  </numFmts>
  <fonts count="23">
    <font>
      <sz val="10"/>
      <name val="Arial"/>
      <family val="2"/>
    </font>
    <font>
      <b/>
      <sz val="18"/>
      <name val="Arial"/>
      <family val="2"/>
    </font>
    <font>
      <b/>
      <sz val="10"/>
      <name val="Arial"/>
      <family val="2"/>
    </font>
    <font>
      <b/>
      <u/>
      <sz val="10"/>
      <name val="Arial"/>
      <family val="2"/>
    </font>
    <font>
      <sz val="9"/>
      <name val="Arial"/>
      <family val="2"/>
    </font>
    <font>
      <sz val="8"/>
      <name val="Arial"/>
      <family val="2"/>
    </font>
    <font>
      <b/>
      <u/>
      <sz val="8"/>
      <name val="Arial"/>
      <family val="2"/>
    </font>
    <font>
      <b/>
      <sz val="11"/>
      <name val="Arial"/>
      <family val="2"/>
    </font>
    <font>
      <b/>
      <sz val="9"/>
      <name val="Arial"/>
      <family val="2"/>
    </font>
    <font>
      <u/>
      <sz val="10"/>
      <color indexed="12"/>
      <name val="Arial"/>
      <family val="2"/>
    </font>
    <font>
      <b/>
      <sz val="10"/>
      <color rgb="FFFF0000"/>
      <name val="Arial"/>
      <family val="2"/>
    </font>
    <font>
      <b/>
      <sz val="8"/>
      <name val="Arial"/>
      <family val="2"/>
    </font>
    <font>
      <u/>
      <sz val="10"/>
      <name val="Arial"/>
      <family val="2"/>
    </font>
    <font>
      <sz val="10"/>
      <color theme="1"/>
      <name val="Antique Olive Compact"/>
      <family val="2"/>
    </font>
    <font>
      <sz val="10"/>
      <name val="Antique Olive Compact"/>
      <family val="2"/>
    </font>
    <font>
      <b/>
      <sz val="11"/>
      <color theme="1"/>
      <name val="Antique Olive Compact"/>
      <family val="2"/>
    </font>
    <font>
      <b/>
      <sz val="10"/>
      <name val="Antique Olive Compact"/>
      <family val="2"/>
    </font>
    <font>
      <i/>
      <sz val="10"/>
      <name val="Antique Olive Compact"/>
      <family val="2"/>
    </font>
    <font>
      <b/>
      <i/>
      <sz val="10"/>
      <color rgb="FF00B050"/>
      <name val="Antique Olive Compact"/>
      <family val="2"/>
    </font>
    <font>
      <sz val="9"/>
      <name val="Antique Olive Compact"/>
      <family val="2"/>
    </font>
    <font>
      <b/>
      <sz val="14"/>
      <name val="Antique Olive Compact"/>
      <family val="2"/>
    </font>
    <font>
      <b/>
      <i/>
      <sz val="10"/>
      <name val="Antique Olive Compact"/>
      <family val="2"/>
    </font>
    <font>
      <i/>
      <sz val="10"/>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59999389629810485"/>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97">
    <xf numFmtId="0" fontId="0" fillId="0" borderId="0" xfId="0"/>
    <xf numFmtId="0" fontId="0" fillId="2" borderId="0" xfId="0" applyFill="1" applyBorder="1" applyProtection="1"/>
    <xf numFmtId="0" fontId="0" fillId="2" borderId="0" xfId="0" applyFill="1" applyProtection="1"/>
    <xf numFmtId="0" fontId="2" fillId="2" borderId="1" xfId="0" applyFont="1" applyFill="1" applyBorder="1" applyProtection="1"/>
    <xf numFmtId="0" fontId="0" fillId="2" borderId="2" xfId="0" applyFill="1" applyBorder="1" applyProtection="1"/>
    <xf numFmtId="0" fontId="0" fillId="2" borderId="3" xfId="0" applyFill="1" applyBorder="1" applyProtection="1"/>
    <xf numFmtId="0" fontId="7" fillId="2" borderId="1" xfId="0" applyFont="1" applyFill="1" applyBorder="1" applyProtection="1"/>
    <xf numFmtId="0" fontId="0" fillId="2" borderId="4" xfId="0" applyFill="1" applyBorder="1" applyProtection="1"/>
    <xf numFmtId="0" fontId="0" fillId="2" borderId="5" xfId="0" applyFill="1" applyBorder="1" applyProtection="1"/>
    <xf numFmtId="0" fontId="5" fillId="2" borderId="0" xfId="0" applyFont="1" applyFill="1" applyBorder="1" applyProtection="1"/>
    <xf numFmtId="1" fontId="0" fillId="2" borderId="0" xfId="0" applyNumberFormat="1" applyFill="1" applyBorder="1" applyProtection="1"/>
    <xf numFmtId="0" fontId="5" fillId="2" borderId="4" xfId="0" applyFont="1" applyFill="1" applyBorder="1" applyProtection="1"/>
    <xf numFmtId="1" fontId="0" fillId="3" borderId="7"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xf>
    <xf numFmtId="0" fontId="0" fillId="2" borderId="6" xfId="0" applyFill="1" applyBorder="1" applyProtection="1"/>
    <xf numFmtId="0" fontId="0" fillId="2" borderId="7" xfId="0" applyFill="1" applyBorder="1" applyProtection="1"/>
    <xf numFmtId="0" fontId="5" fillId="2" borderId="7" xfId="0" applyFont="1" applyFill="1" applyBorder="1" applyProtection="1"/>
    <xf numFmtId="0" fontId="0" fillId="2" borderId="8" xfId="0" applyFill="1" applyBorder="1" applyProtection="1"/>
    <xf numFmtId="0" fontId="8" fillId="2" borderId="4" xfId="0" applyFont="1" applyFill="1" applyBorder="1" applyProtection="1"/>
    <xf numFmtId="1" fontId="5" fillId="2" borderId="7" xfId="0" applyNumberFormat="1" applyFont="1" applyFill="1" applyBorder="1" applyAlignment="1" applyProtection="1">
      <alignment horizontal="center"/>
    </xf>
    <xf numFmtId="1" fontId="5" fillId="3" borderId="7" xfId="0" applyNumberFormat="1" applyFont="1" applyFill="1" applyBorder="1" applyAlignment="1" applyProtection="1">
      <alignment horizontal="center"/>
      <protection locked="0"/>
    </xf>
    <xf numFmtId="164" fontId="0" fillId="2" borderId="8" xfId="0" applyNumberFormat="1" applyFill="1" applyBorder="1" applyAlignment="1" applyProtection="1">
      <alignment horizontal="center"/>
    </xf>
    <xf numFmtId="1" fontId="5" fillId="2" borderId="9" xfId="0" applyNumberFormat="1" applyFont="1" applyFill="1" applyBorder="1" applyAlignment="1" applyProtection="1">
      <alignment horizontal="center"/>
    </xf>
    <xf numFmtId="0" fontId="2" fillId="2" borderId="0" xfId="0" applyFont="1" applyFill="1" applyBorder="1" applyProtection="1"/>
    <xf numFmtId="164" fontId="0" fillId="2" borderId="7" xfId="0" applyNumberFormat="1" applyFill="1" applyBorder="1" applyAlignment="1" applyProtection="1">
      <alignment horizontal="center"/>
    </xf>
    <xf numFmtId="0" fontId="8" fillId="2" borderId="0" xfId="0" applyFont="1" applyFill="1" applyBorder="1" applyProtection="1"/>
    <xf numFmtId="0" fontId="0" fillId="3" borderId="7" xfId="0" applyFill="1" applyBorder="1" applyAlignment="1" applyProtection="1">
      <alignment horizontal="center"/>
      <protection locked="0"/>
    </xf>
    <xf numFmtId="0" fontId="0" fillId="2" borderId="0" xfId="0" applyFill="1" applyBorder="1" applyAlignment="1" applyProtection="1">
      <alignment horizontal="center"/>
    </xf>
    <xf numFmtId="165" fontId="10" fillId="2" borderId="7" xfId="0" applyNumberFormat="1" applyFont="1" applyFill="1" applyBorder="1" applyAlignment="1" applyProtection="1">
      <alignment horizontal="center"/>
    </xf>
    <xf numFmtId="166" fontId="0" fillId="2" borderId="8" xfId="0" applyNumberFormat="1" applyFill="1" applyBorder="1" applyAlignment="1" applyProtection="1">
      <alignment horizontal="center"/>
    </xf>
    <xf numFmtId="165" fontId="10" fillId="2" borderId="9" xfId="0" applyNumberFormat="1" applyFont="1" applyFill="1" applyBorder="1" applyAlignment="1" applyProtection="1">
      <alignment horizontal="center"/>
    </xf>
    <xf numFmtId="164" fontId="0" fillId="2" borderId="13" xfId="0" applyNumberFormat="1" applyFill="1" applyBorder="1" applyAlignment="1" applyProtection="1">
      <alignment horizontal="center"/>
    </xf>
    <xf numFmtId="0" fontId="0" fillId="2" borderId="4" xfId="0" applyFont="1" applyFill="1" applyBorder="1" applyProtection="1"/>
    <xf numFmtId="0" fontId="12" fillId="2" borderId="0" xfId="0" applyFont="1" applyFill="1" applyBorder="1" applyProtection="1"/>
    <xf numFmtId="0" fontId="5" fillId="2" borderId="0" xfId="0" applyFont="1" applyFill="1" applyBorder="1" applyAlignment="1" applyProtection="1">
      <alignment vertical="top" wrapText="1"/>
    </xf>
    <xf numFmtId="0" fontId="2" fillId="2" borderId="4" xfId="0" applyFont="1" applyFill="1" applyBorder="1" applyProtection="1"/>
    <xf numFmtId="0" fontId="14" fillId="0" borderId="0" xfId="0" applyFont="1"/>
    <xf numFmtId="0" fontId="14" fillId="0" borderId="0" xfId="0" applyFont="1" applyBorder="1"/>
    <xf numFmtId="0" fontId="14" fillId="0" borderId="0" xfId="0" applyFont="1" applyFill="1"/>
    <xf numFmtId="1" fontId="0" fillId="0" borderId="0" xfId="0" applyNumberFormat="1" applyFill="1" applyBorder="1" applyAlignment="1" applyProtection="1">
      <alignment horizontal="center"/>
      <protection locked="0"/>
    </xf>
    <xf numFmtId="0" fontId="19" fillId="0" borderId="0" xfId="0" applyFont="1" applyBorder="1"/>
    <xf numFmtId="0" fontId="14" fillId="0" borderId="0" xfId="0" applyFont="1" applyAlignment="1">
      <alignment vertical="center"/>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20" fillId="5" borderId="16"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8" xfId="0" applyFont="1" applyFill="1" applyBorder="1" applyAlignment="1">
      <alignment horizontal="center"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0" xfId="0" applyFont="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vertical="center"/>
    </xf>
    <xf numFmtId="0" fontId="14" fillId="0" borderId="0" xfId="0" applyFont="1" applyBorder="1" applyAlignment="1">
      <alignment vertical="center"/>
    </xf>
    <xf numFmtId="0" fontId="14" fillId="0" borderId="15" xfId="0" applyFont="1" applyBorder="1" applyAlignment="1">
      <alignment vertical="center"/>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9" fillId="6" borderId="16" xfId="1" applyFill="1" applyBorder="1" applyAlignment="1" applyProtection="1">
      <alignment horizontal="center" vertical="center" wrapText="1"/>
    </xf>
    <xf numFmtId="0" fontId="9" fillId="6" borderId="17" xfId="1" applyFill="1" applyBorder="1" applyAlignment="1" applyProtection="1">
      <alignment horizontal="center" vertical="center" wrapText="1"/>
    </xf>
    <xf numFmtId="0" fontId="9" fillId="6" borderId="18" xfId="1" applyFill="1" applyBorder="1" applyAlignment="1" applyProtection="1">
      <alignment horizontal="center" vertical="center" wrapText="1"/>
    </xf>
    <xf numFmtId="0" fontId="9" fillId="4" borderId="16" xfId="1" applyFill="1" applyBorder="1" applyAlignment="1" applyProtection="1">
      <alignment horizontal="center" vertical="center" wrapText="1"/>
    </xf>
    <xf numFmtId="0" fontId="9" fillId="4" borderId="17" xfId="1" applyFill="1" applyBorder="1" applyAlignment="1" applyProtection="1">
      <alignment horizontal="center" vertical="center" wrapText="1"/>
    </xf>
    <xf numFmtId="0" fontId="9" fillId="4" borderId="18" xfId="1" applyFill="1" applyBorder="1" applyAlignment="1" applyProtection="1">
      <alignment horizontal="center" vertical="center" wrapText="1"/>
    </xf>
    <xf numFmtId="0" fontId="1" fillId="2" borderId="1" xfId="0" applyFont="1" applyFill="1" applyBorder="1" applyAlignment="1" applyProtection="1">
      <alignment horizontal="center"/>
    </xf>
    <xf numFmtId="0" fontId="0" fillId="2" borderId="2" xfId="0" applyFill="1" applyBorder="1" applyAlignment="1" applyProtection="1"/>
    <xf numFmtId="0" fontId="0" fillId="2" borderId="3" xfId="0" applyFill="1" applyBorder="1" applyAlignment="1" applyProtection="1"/>
    <xf numFmtId="0" fontId="0" fillId="2" borderId="4" xfId="0" applyFill="1" applyBorder="1" applyAlignment="1" applyProtection="1"/>
    <xf numFmtId="0" fontId="0" fillId="2" borderId="0" xfId="0" applyFill="1" applyBorder="1" applyAlignment="1" applyProtection="1"/>
    <xf numFmtId="0" fontId="0" fillId="2" borderId="5" xfId="0" applyFill="1" applyBorder="1" applyAlignment="1" applyProtection="1"/>
    <xf numFmtId="0" fontId="0" fillId="2" borderId="6"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pplyProtection="1">
      <protection locked="0"/>
    </xf>
    <xf numFmtId="0" fontId="0" fillId="2" borderId="8" xfId="0" applyFill="1" applyBorder="1" applyAlignment="1" applyProtection="1">
      <protection locked="0"/>
    </xf>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6"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5" fillId="2" borderId="8" xfId="0" applyFont="1" applyFill="1" applyBorder="1" applyAlignment="1" applyProtection="1">
      <alignment horizontal="left" vertical="top" wrapText="1"/>
    </xf>
    <xf numFmtId="0" fontId="0" fillId="2" borderId="0" xfId="0" applyFill="1" applyAlignment="1" applyProtection="1">
      <alignment horizontal="left" vertical="top" wrapText="1"/>
    </xf>
    <xf numFmtId="0" fontId="0" fillId="2" borderId="5" xfId="0" applyFill="1" applyBorder="1" applyAlignment="1" applyProtection="1">
      <alignment horizontal="left" vertical="top" wrapText="1"/>
    </xf>
    <xf numFmtId="0" fontId="9" fillId="2" borderId="0" xfId="1" applyFill="1" applyBorder="1" applyAlignment="1" applyProtection="1"/>
    <xf numFmtId="0" fontId="9" fillId="2" borderId="5" xfId="1" applyFill="1" applyBorder="1" applyAlignment="1" applyProtection="1"/>
    <xf numFmtId="0" fontId="7" fillId="2" borderId="10" xfId="0" applyFont="1" applyFill="1" applyBorder="1" applyAlignment="1" applyProtection="1"/>
    <xf numFmtId="0" fontId="7" fillId="2" borderId="11" xfId="0" applyFont="1" applyFill="1" applyBorder="1" applyAlignment="1" applyProtection="1"/>
    <xf numFmtId="0" fontId="7" fillId="2" borderId="12" xfId="0" applyFont="1" applyFill="1" applyBorder="1" applyAlignment="1" applyProtection="1"/>
    <xf numFmtId="0" fontId="22"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1stmlg.marines.mil/portals/123/Docs/special_staff/disbursing/travel/Separation_%20Travel_%20Entitlements_%20and_Travel_%20Claim_%20Submission_%20Instru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90" zoomScaleNormal="90" workbookViewId="0">
      <selection activeCell="A2" sqref="A2:H2"/>
    </sheetView>
  </sheetViews>
  <sheetFormatPr defaultColWidth="9.140625" defaultRowHeight="12.75"/>
  <cols>
    <col min="1" max="7" width="9.140625" style="36"/>
    <col min="8" max="8" width="37.140625" style="36" customWidth="1"/>
    <col min="9" max="16384" width="9.140625" style="36"/>
  </cols>
  <sheetData>
    <row r="1" spans="1:14" ht="84" customHeight="1" thickBot="1">
      <c r="A1" s="51" t="s">
        <v>41</v>
      </c>
      <c r="B1" s="52"/>
      <c r="C1" s="52"/>
      <c r="D1" s="52"/>
      <c r="E1" s="52"/>
      <c r="F1" s="52"/>
      <c r="G1" s="52"/>
      <c r="H1" s="53"/>
      <c r="L1" s="38"/>
      <c r="M1" s="38"/>
      <c r="N1" s="38"/>
    </row>
    <row r="2" spans="1:14" ht="42" customHeight="1" thickBot="1">
      <c r="A2" s="66" t="s">
        <v>42</v>
      </c>
      <c r="B2" s="67"/>
      <c r="C2" s="67"/>
      <c r="D2" s="67"/>
      <c r="E2" s="67"/>
      <c r="F2" s="67"/>
      <c r="G2" s="67"/>
      <c r="H2" s="68"/>
      <c r="L2" s="38"/>
      <c r="M2" s="38"/>
      <c r="N2" s="38"/>
    </row>
    <row r="3" spans="1:14" ht="92.25" customHeight="1" thickBot="1">
      <c r="A3" s="63" t="s">
        <v>40</v>
      </c>
      <c r="B3" s="64"/>
      <c r="C3" s="64"/>
      <c r="D3" s="64"/>
      <c r="E3" s="64"/>
      <c r="F3" s="64"/>
      <c r="G3" s="64"/>
      <c r="H3" s="65"/>
      <c r="L3" s="38"/>
      <c r="M3" s="38"/>
      <c r="N3" s="38"/>
    </row>
    <row r="4" spans="1:14" ht="37.5" customHeight="1" thickBot="1">
      <c r="A4" s="45" t="s">
        <v>31</v>
      </c>
      <c r="B4" s="46"/>
      <c r="C4" s="46"/>
      <c r="D4" s="46"/>
      <c r="E4" s="46"/>
      <c r="F4" s="46"/>
      <c r="G4" s="46"/>
      <c r="H4" s="47"/>
      <c r="L4" s="38"/>
      <c r="M4" s="39"/>
      <c r="N4" s="38"/>
    </row>
    <row r="5" spans="1:14" ht="44.25" customHeight="1" thickBot="1">
      <c r="A5" s="54" t="s">
        <v>37</v>
      </c>
      <c r="B5" s="55"/>
      <c r="C5" s="55"/>
      <c r="D5" s="55"/>
      <c r="E5" s="55"/>
      <c r="F5" s="55"/>
      <c r="G5" s="55"/>
      <c r="H5" s="56"/>
      <c r="L5" s="38"/>
      <c r="M5" s="38"/>
      <c r="N5" s="38"/>
    </row>
    <row r="6" spans="1:14" ht="37.5" customHeight="1" thickBot="1">
      <c r="A6" s="45" t="s">
        <v>32</v>
      </c>
      <c r="B6" s="46"/>
      <c r="C6" s="46"/>
      <c r="D6" s="46"/>
      <c r="E6" s="46"/>
      <c r="F6" s="46"/>
      <c r="G6" s="46"/>
      <c r="H6" s="47"/>
    </row>
    <row r="7" spans="1:14" ht="27" customHeight="1">
      <c r="A7" s="57" t="s">
        <v>34</v>
      </c>
      <c r="B7" s="58"/>
      <c r="C7" s="58"/>
      <c r="D7" s="58"/>
      <c r="E7" s="58"/>
      <c r="F7" s="58"/>
      <c r="G7" s="58"/>
      <c r="H7" s="59"/>
    </row>
    <row r="8" spans="1:14" s="41" customFormat="1" ht="51" customHeight="1">
      <c r="A8" s="60" t="s">
        <v>38</v>
      </c>
      <c r="B8" s="61"/>
      <c r="C8" s="61"/>
      <c r="D8" s="61"/>
      <c r="E8" s="61"/>
      <c r="F8" s="61"/>
      <c r="G8" s="61"/>
      <c r="H8" s="62"/>
    </row>
    <row r="9" spans="1:14" s="41" customFormat="1" ht="51" customHeight="1">
      <c r="A9" s="42" t="s">
        <v>39</v>
      </c>
      <c r="B9" s="43"/>
      <c r="C9" s="43"/>
      <c r="D9" s="43"/>
      <c r="E9" s="43"/>
      <c r="F9" s="43"/>
      <c r="G9" s="43"/>
      <c r="H9" s="44"/>
    </row>
    <row r="10" spans="1:14" s="41" customFormat="1" ht="51" customHeight="1" thickBot="1">
      <c r="A10" s="42" t="s">
        <v>33</v>
      </c>
      <c r="B10" s="43"/>
      <c r="C10" s="43"/>
      <c r="D10" s="43"/>
      <c r="E10" s="43"/>
      <c r="F10" s="43"/>
      <c r="G10" s="43"/>
      <c r="H10" s="44"/>
    </row>
    <row r="11" spans="1:14" ht="37.5" customHeight="1" thickBot="1">
      <c r="A11" s="45" t="s">
        <v>13</v>
      </c>
      <c r="B11" s="46"/>
      <c r="C11" s="46"/>
      <c r="D11" s="46"/>
      <c r="E11" s="46"/>
      <c r="F11" s="46"/>
      <c r="G11" s="46"/>
      <c r="H11" s="47"/>
    </row>
    <row r="12" spans="1:14" ht="38.25" customHeight="1" thickBot="1">
      <c r="A12" s="48" t="s">
        <v>35</v>
      </c>
      <c r="B12" s="49"/>
      <c r="C12" s="49"/>
      <c r="D12" s="49"/>
      <c r="E12" s="49"/>
      <c r="F12" s="49"/>
      <c r="G12" s="49"/>
      <c r="H12" s="50"/>
    </row>
    <row r="13" spans="1:14" s="37" customFormat="1"/>
    <row r="14" spans="1:14" s="37" customFormat="1">
      <c r="D14" s="40"/>
    </row>
    <row r="15" spans="1:14" s="37" customFormat="1"/>
    <row r="16" spans="1:14" s="37" customFormat="1"/>
    <row r="17" s="37" customFormat="1"/>
    <row r="18" s="37" customFormat="1"/>
    <row r="19" s="37" customFormat="1"/>
    <row r="20" s="37" customFormat="1"/>
    <row r="21" s="37" customFormat="1"/>
    <row r="22" s="37" customFormat="1"/>
    <row r="23" s="37" customFormat="1"/>
    <row r="24" s="37" customFormat="1"/>
    <row r="25" s="37" customFormat="1"/>
    <row r="26" s="37" customFormat="1"/>
    <row r="27" s="37" customFormat="1"/>
    <row r="28" s="37" customFormat="1"/>
    <row r="29" s="37" customFormat="1"/>
    <row r="30" s="37" customFormat="1"/>
    <row r="31" s="37" customFormat="1"/>
  </sheetData>
  <sheetProtection sheet="1" objects="1" scenarios="1"/>
  <mergeCells count="12">
    <mergeCell ref="A9:H9"/>
    <mergeCell ref="A10:H10"/>
    <mergeCell ref="A11:H11"/>
    <mergeCell ref="A12:H12"/>
    <mergeCell ref="A1:H1"/>
    <mergeCell ref="A4:H4"/>
    <mergeCell ref="A5:H5"/>
    <mergeCell ref="A6:H6"/>
    <mergeCell ref="A7:H7"/>
    <mergeCell ref="A8:H8"/>
    <mergeCell ref="A3:H3"/>
    <mergeCell ref="A2:H2"/>
  </mergeCells>
  <hyperlinks>
    <hyperlink ref="A3:H3" r:id="rId1" display="You separation entitlements are determined by the length and type of discharge. Review the three separation categories in the Separation Travel Entitlements and Travel Claim Submission guide. Click this link to access the guide."/>
    <hyperlink ref="A2:H2" location="'Entitlement Calculator'!A1" display="To access the calculator, click here!"/>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zoomScale="110" zoomScaleNormal="110" zoomScaleSheetLayoutView="90" workbookViewId="0">
      <selection activeCell="A4" sqref="A4:D4"/>
    </sheetView>
  </sheetViews>
  <sheetFormatPr defaultColWidth="9.140625" defaultRowHeight="12.75"/>
  <cols>
    <col min="1" max="1" width="14.42578125" style="2" customWidth="1"/>
    <col min="2" max="3" width="8.42578125" style="2" customWidth="1"/>
    <col min="4" max="4" width="12.28515625" style="2" customWidth="1"/>
    <col min="5" max="6" width="9.140625" style="2"/>
    <col min="7" max="7" width="9.28515625" style="2" customWidth="1"/>
    <col min="8" max="8" width="10.7109375" style="2" customWidth="1"/>
    <col min="9" max="9" width="11.140625" style="2" bestFit="1" customWidth="1"/>
    <col min="10" max="10" width="9.140625" style="2"/>
    <col min="11" max="32" width="9.140625" style="1"/>
    <col min="33" max="16384" width="9.140625" style="2"/>
  </cols>
  <sheetData>
    <row r="1" spans="1:32">
      <c r="A1" s="69" t="s">
        <v>30</v>
      </c>
      <c r="B1" s="70"/>
      <c r="C1" s="70"/>
      <c r="D1" s="70"/>
      <c r="E1" s="70"/>
      <c r="F1" s="70"/>
      <c r="G1" s="70"/>
      <c r="H1" s="70"/>
      <c r="I1" s="70"/>
      <c r="J1" s="71"/>
    </row>
    <row r="2" spans="1:32">
      <c r="A2" s="72"/>
      <c r="B2" s="73"/>
      <c r="C2" s="73"/>
      <c r="D2" s="73"/>
      <c r="E2" s="73"/>
      <c r="F2" s="73"/>
      <c r="G2" s="73"/>
      <c r="H2" s="73"/>
      <c r="I2" s="73"/>
      <c r="J2" s="74"/>
    </row>
    <row r="3" spans="1:32">
      <c r="A3" s="3" t="s">
        <v>0</v>
      </c>
      <c r="B3" s="4"/>
      <c r="C3" s="4"/>
      <c r="D3" s="5"/>
      <c r="E3" s="3" t="s">
        <v>1</v>
      </c>
      <c r="F3" s="4"/>
      <c r="G3" s="5"/>
      <c r="H3" s="3" t="s">
        <v>2</v>
      </c>
      <c r="I3" s="4"/>
      <c r="J3" s="5"/>
    </row>
    <row r="4" spans="1:32">
      <c r="A4" s="75" t="s">
        <v>43</v>
      </c>
      <c r="B4" s="76"/>
      <c r="C4" s="76"/>
      <c r="D4" s="77"/>
      <c r="E4" s="75" t="s">
        <v>36</v>
      </c>
      <c r="F4" s="76"/>
      <c r="G4" s="77"/>
      <c r="H4" s="75" t="s">
        <v>45</v>
      </c>
      <c r="I4" s="78"/>
      <c r="J4" s="79"/>
    </row>
    <row r="5" spans="1:32" ht="15">
      <c r="A5" s="6" t="s">
        <v>3</v>
      </c>
      <c r="B5" s="4"/>
      <c r="C5" s="4"/>
      <c r="D5" s="4"/>
      <c r="E5" s="4"/>
      <c r="F5" s="4"/>
      <c r="G5" s="4"/>
      <c r="H5" s="4"/>
      <c r="I5" s="4"/>
      <c r="J5" s="5"/>
    </row>
    <row r="6" spans="1:32">
      <c r="A6" s="35" t="s">
        <v>20</v>
      </c>
      <c r="B6" s="1"/>
      <c r="C6" s="1"/>
      <c r="D6" s="1"/>
      <c r="E6" s="1"/>
      <c r="F6" s="1"/>
      <c r="G6" s="1"/>
      <c r="H6" s="1"/>
      <c r="I6" s="1"/>
      <c r="J6" s="8"/>
    </row>
    <row r="7" spans="1:32">
      <c r="A7" s="89" t="s">
        <v>21</v>
      </c>
      <c r="B7" s="89"/>
      <c r="C7" s="89"/>
      <c r="D7" s="89"/>
      <c r="E7" s="89"/>
      <c r="F7" s="89"/>
      <c r="G7" s="89"/>
      <c r="H7" s="89"/>
      <c r="I7" s="89"/>
      <c r="J7" s="90"/>
      <c r="K7" s="7"/>
      <c r="AC7" s="2"/>
      <c r="AD7" s="2"/>
      <c r="AE7" s="2"/>
      <c r="AF7" s="2"/>
    </row>
    <row r="8" spans="1:32">
      <c r="A8" s="89"/>
      <c r="B8" s="89"/>
      <c r="C8" s="89"/>
      <c r="D8" s="89"/>
      <c r="E8" s="89"/>
      <c r="F8" s="89"/>
      <c r="G8" s="89"/>
      <c r="H8" s="89"/>
      <c r="I8" s="89"/>
      <c r="J8" s="90"/>
      <c r="K8" s="32"/>
      <c r="AC8" s="2"/>
      <c r="AD8" s="2"/>
      <c r="AE8" s="2"/>
      <c r="AF8" s="2"/>
    </row>
    <row r="9" spans="1:32">
      <c r="A9" s="89"/>
      <c r="B9" s="89"/>
      <c r="C9" s="89"/>
      <c r="D9" s="89"/>
      <c r="E9" s="89"/>
      <c r="F9" s="89"/>
      <c r="G9" s="89"/>
      <c r="H9" s="89"/>
      <c r="I9" s="89"/>
      <c r="J9" s="90"/>
      <c r="K9" s="32"/>
    </row>
    <row r="10" spans="1:32" hidden="1">
      <c r="A10" s="7"/>
      <c r="B10" s="9"/>
      <c r="C10" s="1"/>
      <c r="D10" s="1"/>
      <c r="E10" s="1"/>
      <c r="F10" s="1"/>
      <c r="G10" s="1"/>
      <c r="H10" s="1"/>
      <c r="I10" s="1"/>
      <c r="J10" s="8"/>
    </row>
    <row r="11" spans="1:32" hidden="1">
      <c r="A11" s="7"/>
      <c r="B11" s="1"/>
      <c r="C11" s="1"/>
      <c r="D11" s="1"/>
      <c r="E11" s="1"/>
      <c r="F11" s="10">
        <f>ROUNDDOWN(B13/350,0)</f>
        <v>5</v>
      </c>
      <c r="G11" s="10">
        <f>MOD(B13,350)</f>
        <v>140</v>
      </c>
      <c r="H11" s="1">
        <f>IF(G11&lt;51,0,1)</f>
        <v>1</v>
      </c>
      <c r="I11" s="1"/>
      <c r="J11" s="8"/>
    </row>
    <row r="12" spans="1:32">
      <c r="A12" s="7"/>
      <c r="B12" s="1"/>
      <c r="C12" s="1"/>
      <c r="D12" s="1"/>
      <c r="E12" s="1"/>
      <c r="F12" s="10"/>
      <c r="G12" s="10"/>
      <c r="H12" s="1"/>
      <c r="I12" s="1"/>
      <c r="J12" s="8"/>
    </row>
    <row r="13" spans="1:32">
      <c r="A13" s="11" t="s">
        <v>4</v>
      </c>
      <c r="B13" s="12">
        <v>1890</v>
      </c>
      <c r="C13" s="9"/>
      <c r="D13" s="1"/>
      <c r="E13" s="1"/>
      <c r="F13" s="1"/>
      <c r="G13" s="1"/>
      <c r="H13" s="13">
        <f>MIN(8,SUM(F11,H11))</f>
        <v>6</v>
      </c>
      <c r="I13" s="1" t="s">
        <v>5</v>
      </c>
      <c r="J13" s="8"/>
    </row>
    <row r="14" spans="1:32">
      <c r="A14" s="14"/>
      <c r="B14" s="15"/>
      <c r="C14" s="15"/>
      <c r="D14" s="15"/>
      <c r="E14" s="15"/>
      <c r="F14" s="16"/>
      <c r="G14" s="15"/>
      <c r="H14" s="15"/>
      <c r="I14" s="15"/>
      <c r="J14" s="17"/>
    </row>
    <row r="15" spans="1:32" ht="15">
      <c r="A15" s="6" t="s">
        <v>6</v>
      </c>
      <c r="B15" s="4"/>
      <c r="C15" s="4"/>
      <c r="D15" s="4"/>
      <c r="E15" s="4"/>
      <c r="F15" s="4"/>
      <c r="G15" s="4"/>
      <c r="H15" s="4"/>
      <c r="I15" s="4"/>
      <c r="J15" s="5"/>
    </row>
    <row r="16" spans="1:32">
      <c r="A16" s="7" t="s">
        <v>23</v>
      </c>
      <c r="B16" s="1"/>
      <c r="C16" s="1"/>
      <c r="D16" s="1"/>
      <c r="E16" s="1"/>
      <c r="F16" s="1"/>
      <c r="G16" s="1"/>
      <c r="H16" s="91"/>
      <c r="I16" s="91"/>
      <c r="J16" s="92"/>
    </row>
    <row r="17" spans="1:10">
      <c r="A17" s="11" t="s">
        <v>24</v>
      </c>
      <c r="B17" s="1"/>
      <c r="C17" s="1"/>
      <c r="D17" s="1"/>
      <c r="E17" s="1"/>
      <c r="F17" s="1"/>
      <c r="G17" s="1"/>
      <c r="H17" s="1"/>
      <c r="I17" s="1"/>
      <c r="J17" s="8"/>
    </row>
    <row r="18" spans="1:10">
      <c r="A18" s="11" t="s">
        <v>26</v>
      </c>
      <c r="B18" s="1"/>
      <c r="C18" s="1"/>
      <c r="D18" s="1"/>
      <c r="E18" s="1"/>
      <c r="G18" s="1"/>
      <c r="H18" s="1"/>
      <c r="I18" s="1"/>
      <c r="J18" s="8"/>
    </row>
    <row r="19" spans="1:10">
      <c r="A19" s="9" t="s">
        <v>25</v>
      </c>
      <c r="B19" s="1"/>
      <c r="C19" s="1"/>
      <c r="D19" s="1"/>
      <c r="E19" s="1"/>
      <c r="F19" s="9"/>
      <c r="G19" s="1"/>
      <c r="H19" s="1"/>
      <c r="I19" s="1"/>
      <c r="J19" s="8"/>
    </row>
    <row r="20" spans="1:10">
      <c r="A20" s="7"/>
      <c r="B20" s="1"/>
      <c r="C20" s="1"/>
      <c r="D20" s="1"/>
      <c r="E20" s="1"/>
      <c r="F20" s="1"/>
      <c r="G20" s="1"/>
      <c r="H20" s="1"/>
      <c r="I20" s="1"/>
      <c r="J20" s="8"/>
    </row>
    <row r="21" spans="1:10">
      <c r="A21" s="18" t="s">
        <v>7</v>
      </c>
      <c r="B21" s="1"/>
      <c r="C21" s="1"/>
      <c r="D21" s="9" t="s">
        <v>8</v>
      </c>
      <c r="E21" s="19">
        <f>H13</f>
        <v>6</v>
      </c>
      <c r="F21" s="9" t="s">
        <v>9</v>
      </c>
      <c r="G21" s="1"/>
      <c r="H21" s="20">
        <v>1</v>
      </c>
      <c r="I21" s="9" t="s">
        <v>27</v>
      </c>
      <c r="J21" s="21">
        <f>E21*H21*140</f>
        <v>840</v>
      </c>
    </row>
    <row r="22" spans="1:10">
      <c r="A22" s="18" t="s">
        <v>10</v>
      </c>
      <c r="B22" s="1"/>
      <c r="C22" s="1"/>
      <c r="D22" s="9" t="s">
        <v>8</v>
      </c>
      <c r="E22" s="22">
        <f>H13</f>
        <v>6</v>
      </c>
      <c r="F22" s="9" t="s">
        <v>9</v>
      </c>
      <c r="G22" s="1"/>
      <c r="H22" s="20">
        <v>1</v>
      </c>
      <c r="I22" s="9" t="s">
        <v>28</v>
      </c>
      <c r="J22" s="21">
        <f>E22*H22*105</f>
        <v>630</v>
      </c>
    </row>
    <row r="23" spans="1:10">
      <c r="A23" s="18" t="s">
        <v>11</v>
      </c>
      <c r="B23" s="1"/>
      <c r="C23" s="1"/>
      <c r="D23" s="9" t="s">
        <v>8</v>
      </c>
      <c r="E23" s="22">
        <f>H13</f>
        <v>6</v>
      </c>
      <c r="F23" s="9" t="s">
        <v>9</v>
      </c>
      <c r="G23" s="1"/>
      <c r="H23" s="20">
        <v>2</v>
      </c>
      <c r="I23" s="9" t="s">
        <v>29</v>
      </c>
      <c r="J23" s="21">
        <f>E23*H23*70</f>
        <v>840</v>
      </c>
    </row>
    <row r="24" spans="1:10">
      <c r="A24" s="7"/>
      <c r="B24" s="1"/>
      <c r="C24" s="1"/>
      <c r="D24" s="1"/>
      <c r="E24" s="1"/>
      <c r="F24" s="1"/>
      <c r="G24" s="1"/>
      <c r="H24" s="1"/>
      <c r="I24" s="1"/>
      <c r="J24" s="8"/>
    </row>
    <row r="25" spans="1:10">
      <c r="A25" s="96" t="s">
        <v>46</v>
      </c>
      <c r="B25" s="1"/>
      <c r="C25" s="1"/>
      <c r="D25" s="1"/>
      <c r="E25" s="1"/>
      <c r="F25" s="23" t="s">
        <v>12</v>
      </c>
      <c r="G25" s="1"/>
      <c r="H25" s="1"/>
      <c r="I25" s="24">
        <f>SUM(J21:J23)</f>
        <v>2310</v>
      </c>
      <c r="J25" s="8"/>
    </row>
    <row r="26" spans="1:10">
      <c r="A26" s="14"/>
      <c r="B26" s="15"/>
      <c r="C26" s="15"/>
      <c r="D26" s="15"/>
      <c r="E26" s="15"/>
      <c r="F26" s="15"/>
      <c r="G26" s="15"/>
      <c r="H26" s="15"/>
      <c r="I26" s="15"/>
      <c r="J26" s="17"/>
    </row>
    <row r="27" spans="1:10" ht="15">
      <c r="A27" s="6" t="s">
        <v>13</v>
      </c>
      <c r="B27" s="4"/>
      <c r="C27" s="4"/>
      <c r="D27" s="4"/>
      <c r="E27" s="4"/>
      <c r="F27" s="4"/>
      <c r="G27" s="4"/>
      <c r="H27" s="4"/>
      <c r="I27" s="4"/>
      <c r="J27" s="5"/>
    </row>
    <row r="28" spans="1:10">
      <c r="A28" s="84" t="s">
        <v>44</v>
      </c>
      <c r="B28" s="84"/>
      <c r="C28" s="84"/>
      <c r="D28" s="84"/>
      <c r="E28" s="1"/>
      <c r="F28" s="1"/>
      <c r="G28" s="1"/>
      <c r="H28" s="1"/>
      <c r="I28" s="1"/>
      <c r="J28" s="8"/>
    </row>
    <row r="29" spans="1:10" ht="18.75" customHeight="1">
      <c r="A29" s="84"/>
      <c r="B29" s="84"/>
      <c r="C29" s="84"/>
      <c r="D29" s="84"/>
      <c r="E29" s="25" t="s">
        <v>14</v>
      </c>
      <c r="F29" s="1"/>
      <c r="G29" s="1"/>
      <c r="H29" s="26">
        <v>1</v>
      </c>
      <c r="I29" s="1"/>
      <c r="J29" s="8"/>
    </row>
    <row r="30" spans="1:10" hidden="1">
      <c r="A30" s="84"/>
      <c r="B30" s="84"/>
      <c r="C30" s="84"/>
      <c r="D30" s="84"/>
      <c r="E30" s="1"/>
      <c r="F30" s="1"/>
      <c r="G30" s="1"/>
      <c r="H30" s="1"/>
      <c r="I30" s="1"/>
      <c r="J30" s="8"/>
    </row>
    <row r="31" spans="1:10" hidden="1">
      <c r="A31" s="84"/>
      <c r="B31" s="84"/>
      <c r="C31" s="84"/>
      <c r="D31" s="84"/>
      <c r="E31" s="1"/>
      <c r="F31" s="13">
        <f>B13</f>
        <v>1890</v>
      </c>
      <c r="G31" s="27" t="s">
        <v>15</v>
      </c>
      <c r="H31" s="28">
        <v>0.19</v>
      </c>
      <c r="I31" s="9" t="s">
        <v>16</v>
      </c>
      <c r="J31" s="29">
        <f>F31*H31</f>
        <v>359.1</v>
      </c>
    </row>
    <row r="32" spans="1:10" hidden="1">
      <c r="A32" s="84"/>
      <c r="B32" s="84"/>
      <c r="C32" s="84"/>
      <c r="D32" s="84"/>
      <c r="E32" s="1"/>
      <c r="F32" s="13">
        <f>IF(H29&gt;1,B13,0)</f>
        <v>0</v>
      </c>
      <c r="G32" s="27" t="s">
        <v>15</v>
      </c>
      <c r="H32" s="30">
        <v>0.19</v>
      </c>
      <c r="I32" s="9" t="s">
        <v>16</v>
      </c>
      <c r="J32" s="29">
        <f>F32*H32</f>
        <v>0</v>
      </c>
    </row>
    <row r="33" spans="1:11" hidden="1">
      <c r="A33" s="84"/>
      <c r="B33" s="84"/>
      <c r="C33" s="84"/>
      <c r="D33" s="84"/>
      <c r="E33" s="1"/>
      <c r="F33" s="13">
        <f>IF(H29&gt;2,B13,0)</f>
        <v>0</v>
      </c>
      <c r="G33" s="27" t="s">
        <v>15</v>
      </c>
      <c r="H33" s="30">
        <v>0.19</v>
      </c>
      <c r="I33" s="9" t="s">
        <v>16</v>
      </c>
      <c r="J33" s="29">
        <f>F33*H33</f>
        <v>0</v>
      </c>
    </row>
    <row r="34" spans="1:11">
      <c r="A34" s="84"/>
      <c r="B34" s="84"/>
      <c r="C34" s="84"/>
      <c r="D34" s="84"/>
      <c r="E34" s="9" t="s">
        <v>17</v>
      </c>
      <c r="F34" s="1"/>
      <c r="G34" s="1"/>
      <c r="H34" s="1"/>
      <c r="I34" s="1"/>
      <c r="J34" s="8"/>
    </row>
    <row r="35" spans="1:11" ht="21" customHeight="1" thickBot="1">
      <c r="A35" s="84"/>
      <c r="B35" s="84"/>
      <c r="C35" s="84"/>
      <c r="D35" s="84"/>
      <c r="E35" s="33"/>
      <c r="F35" s="1"/>
      <c r="G35" s="1" t="s">
        <v>18</v>
      </c>
      <c r="H35" s="1"/>
      <c r="I35" s="24">
        <f>SUM(J31:J33)</f>
        <v>359.1</v>
      </c>
      <c r="J35" s="8"/>
    </row>
    <row r="36" spans="1:11" ht="16.5" thickTop="1" thickBot="1">
      <c r="A36" s="84"/>
      <c r="B36" s="84"/>
      <c r="C36" s="84"/>
      <c r="D36" s="84"/>
      <c r="E36" s="93" t="s">
        <v>19</v>
      </c>
      <c r="F36" s="94"/>
      <c r="G36" s="94"/>
      <c r="H36" s="95"/>
      <c r="I36" s="31">
        <f>SUM(I35+I25)</f>
        <v>2669.1</v>
      </c>
      <c r="J36" s="8"/>
      <c r="K36" s="11"/>
    </row>
    <row r="37" spans="1:11" ht="13.5" thickTop="1">
      <c r="A37" s="87"/>
      <c r="B37" s="87"/>
      <c r="C37" s="87"/>
      <c r="D37" s="87"/>
      <c r="E37" s="1"/>
      <c r="F37" s="1"/>
      <c r="G37" s="1"/>
      <c r="H37" s="1"/>
      <c r="I37" s="1"/>
      <c r="J37" s="8"/>
    </row>
    <row r="38" spans="1:11">
      <c r="A38" s="80" t="s">
        <v>22</v>
      </c>
      <c r="B38" s="81"/>
      <c r="C38" s="81"/>
      <c r="D38" s="81"/>
      <c r="E38" s="81"/>
      <c r="F38" s="81"/>
      <c r="G38" s="81"/>
      <c r="H38" s="81"/>
      <c r="I38" s="81"/>
      <c r="J38" s="82"/>
    </row>
    <row r="39" spans="1:11">
      <c r="A39" s="83"/>
      <c r="B39" s="84"/>
      <c r="C39" s="84"/>
      <c r="D39" s="84"/>
      <c r="E39" s="84"/>
      <c r="F39" s="84"/>
      <c r="G39" s="84"/>
      <c r="H39" s="84"/>
      <c r="I39" s="84"/>
      <c r="J39" s="85"/>
    </row>
    <row r="40" spans="1:11">
      <c r="A40" s="83"/>
      <c r="B40" s="84"/>
      <c r="C40" s="84"/>
      <c r="D40" s="84"/>
      <c r="E40" s="84"/>
      <c r="F40" s="84"/>
      <c r="G40" s="84"/>
      <c r="H40" s="84"/>
      <c r="I40" s="84"/>
      <c r="J40" s="85"/>
    </row>
    <row r="41" spans="1:11">
      <c r="A41" s="83"/>
      <c r="B41" s="84"/>
      <c r="C41" s="84"/>
      <c r="D41" s="84"/>
      <c r="E41" s="84"/>
      <c r="F41" s="84"/>
      <c r="G41" s="84"/>
      <c r="H41" s="84"/>
      <c r="I41" s="84"/>
      <c r="J41" s="85"/>
    </row>
    <row r="42" spans="1:11" ht="20.25" customHeight="1">
      <c r="A42" s="86"/>
      <c r="B42" s="87"/>
      <c r="C42" s="87"/>
      <c r="D42" s="87"/>
      <c r="E42" s="87"/>
      <c r="F42" s="87"/>
      <c r="G42" s="87"/>
      <c r="H42" s="87"/>
      <c r="I42" s="87"/>
      <c r="J42" s="88"/>
    </row>
    <row r="43" spans="1:11">
      <c r="A43" s="34"/>
      <c r="B43" s="34"/>
      <c r="C43" s="34"/>
      <c r="D43" s="34"/>
      <c r="E43" s="34"/>
      <c r="F43" s="34"/>
      <c r="G43" s="34"/>
      <c r="H43" s="34"/>
      <c r="I43" s="34"/>
      <c r="J43" s="34"/>
    </row>
  </sheetData>
  <sheetProtection password="C941" sheet="1" objects="1" scenarios="1" selectLockedCells="1"/>
  <mergeCells count="9">
    <mergeCell ref="A1:J2"/>
    <mergeCell ref="A4:D4"/>
    <mergeCell ref="E4:G4"/>
    <mergeCell ref="H4:J4"/>
    <mergeCell ref="A38:J42"/>
    <mergeCell ref="A28:D37"/>
    <mergeCell ref="A7:J9"/>
    <mergeCell ref="H16:J16"/>
    <mergeCell ref="E36:H36"/>
  </mergeCells>
  <printOptions horizontalCentered="1"/>
  <pageMargins left="0.25" right="0.2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Entitlement Calculator</vt:lpstr>
      <vt:lpstr>'Entitlement Calculator'!Print_Area</vt:lpstr>
    </vt:vector>
  </TitlesOfParts>
  <Company>NMCI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SanchezTapia CWO2 Luis A</dc:creator>
  <cp:lastModifiedBy>Garcia CIV Ruben H</cp:lastModifiedBy>
  <cp:lastPrinted>2015-11-06T15:53:19Z</cp:lastPrinted>
  <dcterms:created xsi:type="dcterms:W3CDTF">2015-11-05T20:48:43Z</dcterms:created>
  <dcterms:modified xsi:type="dcterms:W3CDTF">2016-08-04T16:37:19Z</dcterms:modified>
</cp:coreProperties>
</file>